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ll staff\Administration\Resources\Website Forms Info sheets and Leaflets\S Policies and Procedures\"/>
    </mc:Choice>
  </mc:AlternateContent>
  <xr:revisionPtr revIDLastSave="0" documentId="8_{E1E20BD2-60E1-4EAA-BF33-1D5C00806A4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4" i="1" l="1"/>
  <c r="K14" i="1" s="1"/>
  <c r="E13" i="1"/>
  <c r="K13" i="1" s="1"/>
  <c r="E12" i="1"/>
  <c r="E11" i="1"/>
  <c r="K11" i="1" s="1"/>
  <c r="E10" i="1"/>
  <c r="C14" i="1"/>
  <c r="C13" i="1"/>
  <c r="C12" i="1"/>
  <c r="C11" i="1"/>
  <c r="C10" i="1"/>
  <c r="G14" i="1"/>
  <c r="H14" i="1" s="1"/>
  <c r="G13" i="1"/>
  <c r="H13" i="1" s="1"/>
  <c r="G12" i="1"/>
  <c r="H12" i="1" s="1"/>
  <c r="G11" i="1"/>
  <c r="H11" i="1" s="1"/>
  <c r="G10" i="1"/>
  <c r="H10" i="1" s="1"/>
  <c r="I10" i="1"/>
  <c r="I13" i="1"/>
  <c r="I12" i="1"/>
  <c r="I11" i="1"/>
  <c r="J13" i="1" l="1"/>
  <c r="J11" i="1"/>
  <c r="J10" i="1"/>
  <c r="J12" i="1"/>
  <c r="K10" i="1"/>
  <c r="K12" i="1"/>
  <c r="G9" i="1"/>
  <c r="H9" i="1" s="1"/>
  <c r="E9" i="1"/>
  <c r="K9" i="1" s="1"/>
  <c r="C9" i="1"/>
  <c r="I14" i="1"/>
  <c r="I9" i="1"/>
  <c r="J14" i="1" l="1"/>
  <c r="J9" i="1"/>
  <c r="E8" i="1" l="1"/>
  <c r="K8" i="1" s="1"/>
  <c r="C8" i="1"/>
  <c r="G8" i="1"/>
  <c r="H8" i="1" s="1"/>
  <c r="C7" i="1"/>
  <c r="C6" i="1"/>
  <c r="E7" i="1"/>
  <c r="E6" i="1"/>
  <c r="E5" i="1"/>
  <c r="C5" i="1"/>
  <c r="I5" i="1"/>
  <c r="G7" i="1" l="1"/>
  <c r="H7" i="1" s="1"/>
  <c r="I8" i="1"/>
  <c r="I7" i="1"/>
  <c r="J8" i="1" l="1"/>
  <c r="J7" i="1"/>
  <c r="K7" i="1"/>
  <c r="G6" i="1"/>
  <c r="H6" i="1" s="1"/>
  <c r="I6" i="1"/>
  <c r="K6" i="1" l="1"/>
  <c r="K5" i="1"/>
  <c r="G5" i="1"/>
  <c r="H5" i="1" s="1"/>
  <c r="J6" i="1" l="1"/>
  <c r="J5" i="1"/>
  <c r="J16" i="1" s="1"/>
</calcChain>
</file>

<file path=xl/sharedStrings.xml><?xml version="1.0" encoding="utf-8"?>
<sst xmlns="http://schemas.openxmlformats.org/spreadsheetml/2006/main" count="25" uniqueCount="25">
  <si>
    <t>Name</t>
  </si>
  <si>
    <t>Date of Birth</t>
  </si>
  <si>
    <t xml:space="preserve">Years of Service </t>
  </si>
  <si>
    <t>Annual Pay</t>
  </si>
  <si>
    <t>Weekly Pay</t>
  </si>
  <si>
    <t>Start Date</t>
  </si>
  <si>
    <t>Redundancy Entitlement</t>
  </si>
  <si>
    <r>
      <t xml:space="preserve">Statutory Notice Period </t>
    </r>
    <r>
      <rPr>
        <sz val="11"/>
        <color theme="0" tint="-0.249977111117893"/>
        <rFont val="Calibri"/>
        <family val="2"/>
        <scheme val="minor"/>
      </rPr>
      <t>(Cap 12 weeks)</t>
    </r>
  </si>
  <si>
    <r>
      <t xml:space="preserve">Redundancy Pay </t>
    </r>
    <r>
      <rPr>
        <sz val="11"/>
        <color theme="0" tint="-0.34998626667073579"/>
        <rFont val="Calibri"/>
        <family val="2"/>
        <scheme val="minor"/>
      </rPr>
      <t>(Cap £16,140)</t>
    </r>
  </si>
  <si>
    <t xml:space="preserve">Age 
</t>
  </si>
  <si>
    <r>
      <t xml:space="preserve">Max weekly entitlement </t>
    </r>
    <r>
      <rPr>
        <sz val="11"/>
        <color theme="0" tint="-0.34998626667073579"/>
        <rFont val="Calibri"/>
        <family val="2"/>
        <scheme val="minor"/>
      </rPr>
      <t>(Cap £538)</t>
    </r>
  </si>
  <si>
    <t>Name Two</t>
  </si>
  <si>
    <t>Name One</t>
  </si>
  <si>
    <t>Name Three</t>
  </si>
  <si>
    <t>Name Four</t>
  </si>
  <si>
    <t>Name Five</t>
  </si>
  <si>
    <t>Name Six</t>
  </si>
  <si>
    <t>Name Seven</t>
  </si>
  <si>
    <t>Name Eight</t>
  </si>
  <si>
    <t>Name Nine</t>
  </si>
  <si>
    <t>Name Ten</t>
  </si>
  <si>
    <t>Termination Date</t>
  </si>
  <si>
    <t>TOTAL</t>
  </si>
  <si>
    <t xml:space="preserve">Check at: </t>
  </si>
  <si>
    <t>https://www.gov.uk/calculate-your-redundancy-pay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</si>
</sst>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0" xfId="1"/>
    <xf numFmtId="0" fontId="0" fillId="0" borderId="0" xfId="0" applyAlignment="1">
      <alignment horizontal="right" indent="1"/>
    </xf>
    <xf numFmtId="0" fontId="1" fillId="3" borderId="1" xfId="0" applyFont="1" applyFill="1" applyBorder="1"/>
    <xf numFmtId="164" fontId="1" fillId="3" borderId="1" xfId="0" applyNumberFormat="1" applyFont="1" applyFill="1" applyBorder="1"/>
    <xf numFmtId="0" fontId="0" fillId="2" borderId="1" xfId="0" applyFill="1" applyBorder="1"/>
    <xf numFmtId="14" fontId="0" fillId="2" borderId="1" xfId="0" applyNumberFormat="1" applyFill="1" applyBorder="1"/>
    <xf numFmtId="1" fontId="0" fillId="0" borderId="1" xfId="0" applyNumberFormat="1" applyBorder="1"/>
    <xf numFmtId="8" fontId="0" fillId="2" borderId="1" xfId="0" applyNumberFormat="1" applyFill="1" applyBorder="1"/>
    <xf numFmtId="8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8" fontId="0" fillId="0" borderId="1" xfId="0" applyNumberFormat="1" applyFill="1" applyBorder="1"/>
    <xf numFmtId="0" fontId="0" fillId="3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calculate-your-redundancy-p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E5" sqref="E5"/>
    </sheetView>
  </sheetViews>
  <sheetFormatPr defaultRowHeight="15" x14ac:dyDescent="0.25"/>
  <cols>
    <col min="1" max="1" width="18.5703125" customWidth="1"/>
    <col min="2" max="2" width="13.140625" customWidth="1"/>
    <col min="3" max="3" width="6.85546875" customWidth="1"/>
    <col min="4" max="4" width="11.42578125" customWidth="1"/>
    <col min="5" max="5" width="9.140625" customWidth="1"/>
    <col min="6" max="7" width="12.42578125" customWidth="1"/>
    <col min="8" max="8" width="12.7109375" customWidth="1"/>
    <col min="9" max="9" width="12.42578125" customWidth="1"/>
    <col min="10" max="10" width="16.5703125" customWidth="1"/>
    <col min="11" max="11" width="13.85546875" customWidth="1"/>
  </cols>
  <sheetData>
    <row r="1" spans="1:11" x14ac:dyDescent="0.25">
      <c r="A1" s="14" t="s">
        <v>21</v>
      </c>
      <c r="B1" s="7">
        <v>43952</v>
      </c>
    </row>
    <row r="4" spans="1:11" ht="46.15" customHeight="1" x14ac:dyDescent="0.25">
      <c r="A4" s="1" t="s">
        <v>0</v>
      </c>
      <c r="B4" s="1" t="s">
        <v>1</v>
      </c>
      <c r="C4" s="1" t="s">
        <v>9</v>
      </c>
      <c r="D4" s="1" t="s">
        <v>5</v>
      </c>
      <c r="E4" s="1" t="s">
        <v>2</v>
      </c>
      <c r="F4" s="1" t="s">
        <v>3</v>
      </c>
      <c r="G4" s="1" t="s">
        <v>4</v>
      </c>
      <c r="H4" s="1" t="s">
        <v>10</v>
      </c>
      <c r="I4" s="1" t="s">
        <v>6</v>
      </c>
      <c r="J4" s="1" t="s">
        <v>8</v>
      </c>
      <c r="K4" s="1" t="s">
        <v>7</v>
      </c>
    </row>
    <row r="5" spans="1:11" x14ac:dyDescent="0.25">
      <c r="A5" s="6" t="s">
        <v>12</v>
      </c>
      <c r="B5" s="7">
        <v>29413</v>
      </c>
      <c r="C5" s="8">
        <f>INT(YEARFRAC(B5,B1))</f>
        <v>39</v>
      </c>
      <c r="D5" s="7">
        <v>42005</v>
      </c>
      <c r="E5" s="8">
        <f>INT(YEARFRAC(D5,B1))</f>
        <v>5</v>
      </c>
      <c r="F5" s="9">
        <v>37500</v>
      </c>
      <c r="G5" s="10">
        <f>SUM(F5/52)</f>
        <v>721.15384615384619</v>
      </c>
      <c r="H5" s="10">
        <f>IF(G5&lt;538,G5,538)</f>
        <v>538</v>
      </c>
      <c r="I5" s="11">
        <f ca="1">IF(E5&lt;2,0,SUMPRODUCT(LOOKUP(ROW(INDIRECT("1:"&amp;MIN(E5,20)))+(C5-1)-MIN(E5,20),{0,22,41;0.5,1,1.5})))</f>
        <v>5</v>
      </c>
      <c r="J5" s="12">
        <f t="shared" ref="J5:J14" ca="1" si="0">MIN(16140,(SUM(H5*I5)))</f>
        <v>2690</v>
      </c>
      <c r="K5" s="8">
        <f>MIN(12,(E5))</f>
        <v>5</v>
      </c>
    </row>
    <row r="6" spans="1:11" x14ac:dyDescent="0.25">
      <c r="A6" s="6" t="s">
        <v>11</v>
      </c>
      <c r="B6" s="7">
        <v>25204</v>
      </c>
      <c r="C6" s="8">
        <f>INT(YEARFRAC(B6,B1))</f>
        <v>51</v>
      </c>
      <c r="D6" s="7">
        <v>32143</v>
      </c>
      <c r="E6" s="8">
        <f>INT(YEARFRAC(D6,B1))</f>
        <v>32</v>
      </c>
      <c r="F6" s="9">
        <v>30000</v>
      </c>
      <c r="G6" s="10">
        <f>SUM(F6/52)</f>
        <v>576.92307692307691</v>
      </c>
      <c r="H6" s="10">
        <f>IF(G6&lt;538,G6,538)</f>
        <v>538</v>
      </c>
      <c r="I6" s="11">
        <f ca="1">IF(E6&lt;2,0,SUMPRODUCT(LOOKUP(ROW(INDIRECT("1:"&amp;MIN(E6,20)))+(C6-1)-MIN(E6,20),{0,22,41;0.5,1,1.5})))</f>
        <v>25</v>
      </c>
      <c r="J6" s="12">
        <f t="shared" ca="1" si="0"/>
        <v>13450</v>
      </c>
      <c r="K6" s="8">
        <f>MIN(12,(E6))</f>
        <v>12</v>
      </c>
    </row>
    <row r="7" spans="1:11" x14ac:dyDescent="0.25">
      <c r="A7" s="6" t="s">
        <v>13</v>
      </c>
      <c r="B7" s="7">
        <v>28126</v>
      </c>
      <c r="C7" s="8">
        <f>INT(YEARFRAC(B7,B1))</f>
        <v>43</v>
      </c>
      <c r="D7" s="7">
        <v>42005</v>
      </c>
      <c r="E7" s="8">
        <f>INT(YEARFRAC(D7,B1))</f>
        <v>5</v>
      </c>
      <c r="F7" s="9">
        <v>20000</v>
      </c>
      <c r="G7" s="10">
        <f>SUM(F7/52)</f>
        <v>384.61538461538464</v>
      </c>
      <c r="H7" s="10">
        <f>IF(G7&lt;538,G7,538)</f>
        <v>384.61538461538464</v>
      </c>
      <c r="I7" s="11">
        <f ca="1">IF(E7&lt;2,0,SUMPRODUCT(LOOKUP(ROW(INDIRECT("1:"&amp;MIN(E7,20)))+(C7-1)-MIN(E7,20),{0,22,41;0.5,1,1.5})))</f>
        <v>6</v>
      </c>
      <c r="J7" s="12">
        <f t="shared" ca="1" si="0"/>
        <v>2307.6923076923076</v>
      </c>
      <c r="K7" s="8">
        <f>MIN(12,(E7))</f>
        <v>5</v>
      </c>
    </row>
    <row r="8" spans="1:11" x14ac:dyDescent="0.25">
      <c r="A8" s="6" t="s">
        <v>14</v>
      </c>
      <c r="B8" s="7">
        <v>26190</v>
      </c>
      <c r="C8" s="8">
        <f>INT(YEARFRAC(B8,B1))</f>
        <v>48</v>
      </c>
      <c r="D8" s="7">
        <v>34608</v>
      </c>
      <c r="E8" s="8">
        <f>INT(YEARFRAC(D8,B1))</f>
        <v>25</v>
      </c>
      <c r="F8" s="9">
        <v>18500</v>
      </c>
      <c r="G8" s="10">
        <f>SUM(F8/52)</f>
        <v>355.76923076923077</v>
      </c>
      <c r="H8" s="10">
        <f>IF(G8&lt;538,G8,538)</f>
        <v>355.76923076923077</v>
      </c>
      <c r="I8" s="11">
        <f ca="1">IF(E8&lt;2,0,SUMPRODUCT(LOOKUP(ROW(INDIRECT("1:"&amp;MIN(E8,20)))+(C8-1)-MIN(E8,20),{0,22,41;0.5,1,1.5})))</f>
        <v>23.5</v>
      </c>
      <c r="J8" s="12">
        <f t="shared" ca="1" si="0"/>
        <v>8360.5769230769238</v>
      </c>
      <c r="K8" s="8">
        <f>MIN(12,(E8))</f>
        <v>12</v>
      </c>
    </row>
    <row r="9" spans="1:11" x14ac:dyDescent="0.25">
      <c r="A9" s="6" t="s">
        <v>15</v>
      </c>
      <c r="B9" s="7">
        <v>21184</v>
      </c>
      <c r="C9" s="8">
        <f>INT(YEARFRAC(B9,B1))</f>
        <v>62</v>
      </c>
      <c r="D9" s="7">
        <v>40911</v>
      </c>
      <c r="E9" s="8">
        <f>INT(YEARFRAC(D9,B1))</f>
        <v>8</v>
      </c>
      <c r="F9" s="9">
        <v>6530.15</v>
      </c>
      <c r="G9" s="13">
        <f>SUM(F9/52)</f>
        <v>125.57980769230768</v>
      </c>
      <c r="H9" s="13">
        <f>IF(G9&lt;538,G9,538)</f>
        <v>125.57980769230768</v>
      </c>
      <c r="I9" s="11">
        <f ca="1">IF(E9&lt;2,0,SUMPRODUCT(LOOKUP(ROW(INDIRECT("1:"&amp;MIN(E9,20)))+(C9-1)-MIN(E9,20),{0,22,41;0.5,1,1.5})))</f>
        <v>12</v>
      </c>
      <c r="J9" s="12">
        <f t="shared" ca="1" si="0"/>
        <v>1506.9576923076922</v>
      </c>
      <c r="K9" s="8">
        <f>MIN(12,(E9))</f>
        <v>8</v>
      </c>
    </row>
    <row r="10" spans="1:11" x14ac:dyDescent="0.25">
      <c r="A10" s="6" t="s">
        <v>16</v>
      </c>
      <c r="B10" s="7">
        <v>21184</v>
      </c>
      <c r="C10" s="8">
        <f>INT(YEARFRAC(B10,B1))</f>
        <v>62</v>
      </c>
      <c r="D10" s="7">
        <v>40911</v>
      </c>
      <c r="E10" s="8">
        <f>INT(YEARFRAC(D10,B1))</f>
        <v>8</v>
      </c>
      <c r="F10" s="9">
        <v>6530.15</v>
      </c>
      <c r="G10" s="13">
        <f t="shared" ref="G10:G14" si="1">SUM(F10/52)</f>
        <v>125.57980769230768</v>
      </c>
      <c r="H10" s="13">
        <f t="shared" ref="H10:H14" si="2">IF(G10&lt;538,G10,538)</f>
        <v>125.57980769230768</v>
      </c>
      <c r="I10" s="11">
        <f ca="1">IF(E10&lt;2,0,SUMPRODUCT(LOOKUP(ROW(INDIRECT("1:"&amp;MIN(E10,20)))+(C10-1)-MIN(E10,20),{0,22,41;0.5,1,1.5})))</f>
        <v>12</v>
      </c>
      <c r="J10" s="12">
        <f t="shared" ca="1" si="0"/>
        <v>1506.9576923076922</v>
      </c>
      <c r="K10" s="8">
        <f t="shared" ref="K10:K14" si="3">MIN(12,(E10))</f>
        <v>8</v>
      </c>
    </row>
    <row r="11" spans="1:11" x14ac:dyDescent="0.25">
      <c r="A11" s="6" t="s">
        <v>17</v>
      </c>
      <c r="B11" s="7">
        <v>21184</v>
      </c>
      <c r="C11" s="8">
        <f>INT(YEARFRAC(B11,B1))</f>
        <v>62</v>
      </c>
      <c r="D11" s="7">
        <v>40911</v>
      </c>
      <c r="E11" s="8">
        <f>INT(YEARFRAC(D11,B1))</f>
        <v>8</v>
      </c>
      <c r="F11" s="9">
        <v>6530.15</v>
      </c>
      <c r="G11" s="13">
        <f t="shared" si="1"/>
        <v>125.57980769230768</v>
      </c>
      <c r="H11" s="13">
        <f t="shared" si="2"/>
        <v>125.57980769230768</v>
      </c>
      <c r="I11" s="11">
        <f ca="1">IF(E11&lt;2,0,SUMPRODUCT(LOOKUP(ROW(INDIRECT("1:"&amp;MIN(E11,20)))+(C11-1)-MIN(E11,20),{0,22,41;0.5,1,1.5})))</f>
        <v>12</v>
      </c>
      <c r="J11" s="12">
        <f t="shared" ca="1" si="0"/>
        <v>1506.9576923076922</v>
      </c>
      <c r="K11" s="8">
        <f t="shared" si="3"/>
        <v>8</v>
      </c>
    </row>
    <row r="12" spans="1:11" x14ac:dyDescent="0.25">
      <c r="A12" s="6" t="s">
        <v>18</v>
      </c>
      <c r="B12" s="7">
        <v>21184</v>
      </c>
      <c r="C12" s="8">
        <f>INT(YEARFRAC(B12,B1))</f>
        <v>62</v>
      </c>
      <c r="D12" s="7">
        <v>40911</v>
      </c>
      <c r="E12" s="8">
        <f>INT(YEARFRAC(D12,B1))</f>
        <v>8</v>
      </c>
      <c r="F12" s="9">
        <v>6530.15</v>
      </c>
      <c r="G12" s="13">
        <f t="shared" si="1"/>
        <v>125.57980769230768</v>
      </c>
      <c r="H12" s="13">
        <f t="shared" si="2"/>
        <v>125.57980769230768</v>
      </c>
      <c r="I12" s="11">
        <f ca="1">IF(E12&lt;2,0,SUMPRODUCT(LOOKUP(ROW(INDIRECT("1:"&amp;MIN(E12,20)))+(C12-1)-MIN(E12,20),{0,22,41;0.5,1,1.5})))</f>
        <v>12</v>
      </c>
      <c r="J12" s="12">
        <f t="shared" ca="1" si="0"/>
        <v>1506.9576923076922</v>
      </c>
      <c r="K12" s="8">
        <f t="shared" si="3"/>
        <v>8</v>
      </c>
    </row>
    <row r="13" spans="1:11" x14ac:dyDescent="0.25">
      <c r="A13" s="6" t="s">
        <v>19</v>
      </c>
      <c r="B13" s="7">
        <v>21184</v>
      </c>
      <c r="C13" s="8">
        <f>INT(YEARFRAC(B13,B1))</f>
        <v>62</v>
      </c>
      <c r="D13" s="7">
        <v>40911</v>
      </c>
      <c r="E13" s="8">
        <f>INT(YEARFRAC(D13,B1))</f>
        <v>8</v>
      </c>
      <c r="F13" s="9">
        <v>6530.15</v>
      </c>
      <c r="G13" s="13">
        <f t="shared" si="1"/>
        <v>125.57980769230768</v>
      </c>
      <c r="H13" s="13">
        <f t="shared" si="2"/>
        <v>125.57980769230768</v>
      </c>
      <c r="I13" s="11">
        <f ca="1">IF(E13&lt;2,0,SUMPRODUCT(LOOKUP(ROW(INDIRECT("1:"&amp;MIN(E13,20)))+(C13-1)-MIN(E13,20),{0,22,41;0.5,1,1.5})))</f>
        <v>12</v>
      </c>
      <c r="J13" s="12">
        <f t="shared" ca="1" si="0"/>
        <v>1506.9576923076922</v>
      </c>
      <c r="K13" s="8">
        <f t="shared" si="3"/>
        <v>8</v>
      </c>
    </row>
    <row r="14" spans="1:11" x14ac:dyDescent="0.25">
      <c r="A14" s="6" t="s">
        <v>20</v>
      </c>
      <c r="B14" s="7">
        <v>21184</v>
      </c>
      <c r="C14" s="8">
        <f>INT(YEARFRAC(B14,B1))</f>
        <v>62</v>
      </c>
      <c r="D14" s="7">
        <v>40911</v>
      </c>
      <c r="E14" s="8">
        <f>INT(YEARFRAC(D14,B1))</f>
        <v>8</v>
      </c>
      <c r="F14" s="9">
        <v>6530.15</v>
      </c>
      <c r="G14" s="13">
        <f t="shared" si="1"/>
        <v>125.57980769230768</v>
      </c>
      <c r="H14" s="13">
        <f t="shared" si="2"/>
        <v>125.57980769230768</v>
      </c>
      <c r="I14" s="11">
        <f ca="1">IF(E14&lt;2,0,SUMPRODUCT(LOOKUP(ROW(INDIRECT("1:"&amp;MIN(E14,20)))+(C14-1)-MIN(E14,20),{0,22,41;0.5,1,1.5})))</f>
        <v>12</v>
      </c>
      <c r="J14" s="12">
        <f t="shared" ca="1" si="0"/>
        <v>1506.9576923076922</v>
      </c>
      <c r="K14" s="8">
        <f t="shared" si="3"/>
        <v>8</v>
      </c>
    </row>
    <row r="16" spans="1:11" x14ac:dyDescent="0.25">
      <c r="I16" s="4" t="s">
        <v>22</v>
      </c>
      <c r="J16" s="5">
        <f ca="1">SUM(J5:J14)</f>
        <v>35850.015384615384</v>
      </c>
    </row>
    <row r="18" spans="1:2" x14ac:dyDescent="0.25">
      <c r="A18" s="3" t="s">
        <v>23</v>
      </c>
      <c r="B18" s="2" t="s">
        <v>24</v>
      </c>
    </row>
  </sheetData>
  <hyperlinks>
    <hyperlink ref="B18" r:id="rId1" xr:uid="{EEEA7CEA-5394-4387-8BE1-D04153FB7552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NG Bailey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CVS Bedfordshire</dc:creator>
  <cp:lastModifiedBy>Helen Hall</cp:lastModifiedBy>
  <dcterms:created xsi:type="dcterms:W3CDTF">2020-04-27T16:36:47Z</dcterms:created>
  <dcterms:modified xsi:type="dcterms:W3CDTF">2020-05-06T08:19:16Z</dcterms:modified>
</cp:coreProperties>
</file>